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<sst xmlns="http://schemas.openxmlformats.org/spreadsheetml/2006/main" count="994" uniqueCount="878">
  <si>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</si>
  <si>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</si>
  <si>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</si>
  <si>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</si>
  <si>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</si>
  <si>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</si>
  <si>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</si>
  <si>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</si>
  <si>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</si>
  <si>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</si>
  <si>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</si>
  <si>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</si>
  <si>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</si>
  <si>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</si>
  <si>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</si>
  <si>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</si>
  <si>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</si>
  <si>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</si>
  <si>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</si>
  <si>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</si>
  <si>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</si>
  <si>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</si>
  <si>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</si>
  <si>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</si>
  <si>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</si>
  <si>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</si>
  <si>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</si>
  <si>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</si>
  <si>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</si>
  <si>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</si>
  <si>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</si>
  <si>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</si>
  <si>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</si>
  <si>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</si>
  <si>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</si>
  <si>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</si>
  <si>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</si>
  <si>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</si>
  <si>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</si>
  <si>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</si>
  <si>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</si>
  <si>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</si>
  <si>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</si>
  <si>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</si>
  <si>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</si>
  <si>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</si>
  <si>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</si>
  <si>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</si>
  <si>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</si>
  <si>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</si>
  <si>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</si>
  <si>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</si>
  <si>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</si>
  <si>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</si>
  <si>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</si>
  <si>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</si>
  <si>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</si>
  <si>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</si>
  <si>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</si>
  <si>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</si>
  <si>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</si>
  <si>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</si>
  <si>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</si>
  <si>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</si>
  <si>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</si>
  <si>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</si>
  <si>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</si>
  <si>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</si>
  <si>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</si>
  <si>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</si>
  <si>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</si>
  <si>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</si>
  <si>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</si>
  <si>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</si>
  <si>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</si>
  <si>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</si>
  <si>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</si>
  <si>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</si>
  <si>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</si>
  <si>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</si>
  <si>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</si>
  <si>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</si>
  <si>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</si>
  <si>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</si>
  <si>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</si>
  <si>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</si>
  <si>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</si>
  <si>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</si>
  <si>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</si>
  <si>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</si>
  <si>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</si>
  <si>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</si>
  <si>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</si>
  <si>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</si>
  <si>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</si>
  <si>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</si>
  <si>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</si>
  <si>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</si>
  <si>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</si>
  <si>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</si>
  <si>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</si>
  <si>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</si>
  <si>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</si>
  <si>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</si>
  <si>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</si>
  <si>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</si>
  <si>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</si>
  <si>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</si>
  <si>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</si>
  <si>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</si>
  <si>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</si>
  <si>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</si>
  <si>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</si>
  <si>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</si>
  <si>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</si>
  <si>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</si>
  <si>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</si>
  <si>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</si>
  <si>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</si>
  <si>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</si>
  <si>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</si>
  <si>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</si>
  <si>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</si>
  <si>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</si>
  <si>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</si>
  <si>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</si>
  <si>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</si>
  <si>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</si>
  <si>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</si>
  <si>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</si>
  <si>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</si>
  <si>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</si>
  <si>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</si>
  <si>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</si>
  <si>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</si>
  <si>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</si>
  <si>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</si>
  <si>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</si>
  <si>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</si>
  <si>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</si>
  <si>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</si>
  <si>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</si>
  <si>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</si>
  <si>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</si>
  <si>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</si>
  <si>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</si>
  <si>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</si>
  <si>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</si>
  <si>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</si>
  <si>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</si>
  <si>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</si>
  <si>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</si>
  <si>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</si>
  <si>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</si>
  <si>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</si>
  <si>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</si>
  <si>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</si>
  <si>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</si>
  <si>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</si>
  <si>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</si>
  <si>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</si>
  <si>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</si>
  <si>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</si>
  <si>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</si>
  <si>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</si>
  <si>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</si>
  <si>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</si>
  <si>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</si>
  <si>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</si>
  <si>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</si>
  <si>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</si>
  <si>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</si>
  <si>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</si>
  <si>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</si>
  <si>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</si>
  <si>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</si>
  <si>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</si>
  <si>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</si>
  <si>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</si>
  <si>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</si>
  <si>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</si>
  <si>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</si>
  <si>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</si>
  <si>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</si>
  <si>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</si>
  <si>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</si>
  <si>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</si>
  <si>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</si>
  <si>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</si>
  <si>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</si>
  <si>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</si>
  <si>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</si>
  <si>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</si>
  <si>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</si>
  <si>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</si>
  <si>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</si>
  <si>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</si>
  <si>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</si>
  <si>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</si>
  <si>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</si>
  <si>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</si>
  <si>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</si>
  <si>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</si>
  <si>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</si>
  <si>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</si>
  <si>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</si>
  <si>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</si>
  <si>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</si>
  <si>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</si>
  <si>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</si>
  <si>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</si>
  <si>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</si>
  <si>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</si>
  <si>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</si>
  <si>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</si>
  <si>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</si>
  <si>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</si>
  <si>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</si>
  <si>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</si>
  <si>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</si>
  <si>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</si>
  <si>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</si>
  <si>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</si>
  <si>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</si>
  <si>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</si>
  <si>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</si>
  <si>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</si>
  <si>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</si>
  <si>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</si>
  <si>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</si>
  <si>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</si>
  <si>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</si>
  <si>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</si>
  <si>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</si>
  <si>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</si>
  <si>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</si>
  <si>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</si>
  <si>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</si>
  <si>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</si>
  <si>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</si>
  <si>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</si>
  <si>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</si>
  <si>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</si>
  <si>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</si>
  <si>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</si>
  <si>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</si>
  <si>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</si>
  <si>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</si>
  <si>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</si>
  <si>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</si>
  <si>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</si>
  <si>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</si>
  <si>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</si>
  <si>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</si>
  <si>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</si>
  <si>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</si>
  <si>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</si>
  <si>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</si>
  <si>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</si>
  <si>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</si>
  <si>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</si>
  <si>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</si>
  <si>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</si>
  <si>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</si>
  <si>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</si>
  <si>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</si>
  <si>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</si>
  <si>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</si>
  <si>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</si>
  <si>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</si>
  <si>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</si>
  <si>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</si>
  <si>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</si>
  <si>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</si>
  <si>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</si>
  <si>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</si>
  <si>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</si>
  <si>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</si>
  <si>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</si>
  <si>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</si>
  <si>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</si>
  <si>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</si>
  <si>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</si>
  <si>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</si>
  <si>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</si>
  <si>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</si>
  <si>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</si>
  <si>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</si>
  <si>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</si>
  <si>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</si>
  <si>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</si>
  <si>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</si>
  <si>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</si>
  <si>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</si>
  <si>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</si>
  <si>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</si>
  <si>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</si>
  <si>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</si>
  <si>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</si>
  <si>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</si>
  <si>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</si>
  <si>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</si>
  <si>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</si>
  <si>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</si>
  <si>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</si>
  <si>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</si>
  <si>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</si>
  <si>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</si>
  <si>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</si>
  <si>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</si>
  <si>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</si>
  <si>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</si>
  <si>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</si>
  <si>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</si>
  <si>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</si>
  <si>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</si>
  <si>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</si>
  <si>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</si>
  <si>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</si>
  <si>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</si>
  <si>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</si>
  <si>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</si>
  <si>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</si>
  <si>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</si>
  <si>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</si>
  <si>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</si>
  <si>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</si>
  <si>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</si>
  <si>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</si>
  <si>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</si>
  <si>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</si>
  <si>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</si>
  <si>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</si>
  <si>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</si>
  <si>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</si>
  <si>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</si>
  <si>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</si>
  <si>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</si>
  <si>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</si>
  <si>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</si>
  <si>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</si>
  <si>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</si>
  <si>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</si>
  <si>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</si>
  <si>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</si>
  <si>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</si>
  <si>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</si>
  <si>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</si>
  <si>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</si>
  <si>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</si>
  <si>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</si>
  <si>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</si>
  <si>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</si>
  <si>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</si>
  <si>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</si>
  <si>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</si>
  <si>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</si>
  <si>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</si>
  <si>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</si>
  <si>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</si>
  <si>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</si>
  <si>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</si>
  <si>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</si>
  <si>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</si>
  <si>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</si>
  <si>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</si>
  <si>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</si>
  <si>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</si>
  <si>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</si>
  <si>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</si>
  <si>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</si>
  <si>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</si>
  <si>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</si>
  <si>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</si>
  <si>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</si>
  <si>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</si>
  <si>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</si>
  <si>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</si>
  <si>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</si>
  <si>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</si>
  <si>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</si>
  <si>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</si>
  <si>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</si>
  <si>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</si>
  <si>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</si>
  <si>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</si>
  <si>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</si>
  <si>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</si>
  <si>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</si>
  <si>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</si>
  <si>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</si>
  <si>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</si>
  <si>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</si>
  <si>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</si>
  <si>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</si>
  <si>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</si>
  <si>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</si>
  <si>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</si>
  <si>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</si>
  <si>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</si>
  <si>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</si>
  <si>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</si>
  <si>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</si>
  <si>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</si>
  <si>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</si>
  <si>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</si>
  <si>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</si>
  <si>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</si>
  <si>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</si>
  <si>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</si>
  <si>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</si>
  <si>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</si>
  <si>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</si>
  <si>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</si>
  <si>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</si>
  <si>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</si>
  <si>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</si>
  <si>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</si>
  <si>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</si>
  <si>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</si>
  <si>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</si>
  <si>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</si>
  <si>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</si>
  <si>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</si>
  <si>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</si>
  <si>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</si>
  <si>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</si>
  <si>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</si>
  <si>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</si>
  <si>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</si>
  <si>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</si>
  <si>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</si>
  <si>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</si>
  <si>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</si>
  <si>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</si>
  <si>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</si>
  <si>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</si>
  <si>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</si>
  <si>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</si>
  <si>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</si>
  <si>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</si>
  <si>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</si>
  <si>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</si>
  <si>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</si>
  <si>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</si>
  <si>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</si>
  <si>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</si>
  <si>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</si>
  <si>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</si>
  <si>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</si>
  <si>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</si>
  <si>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</si>
  <si>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</si>
  <si>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</si>
  <si>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</si>
  <si>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</si>
  <si>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</si>
  <si>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</si>
  <si>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</si>
  <si>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</si>
  <si>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</si>
  <si>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</si>
  <si>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</si>
  <si>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Профінансовано станом на 20.10.2016</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</si>
  <si>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</si>
  <si>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</si>
  <si>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</si>
  <si>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</si>
  <si>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</si>
  <si>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</si>
  <si>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</si>
  <si>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</si>
  <si>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</si>
  <si>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</si>
  <si>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</si>
  <si>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</si>
  <si>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</si>
  <si>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</si>
  <si>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</si>
  <si>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</si>
  <si>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</si>
  <si>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</si>
  <si>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</si>
  <si>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</si>
  <si>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</si>
  <si>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</si>
  <si>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</si>
  <si>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</si>
  <si>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</si>
  <si>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</si>
  <si>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</si>
  <si>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</si>
  <si>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</si>
  <si>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</si>
  <si>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</si>
  <si>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</si>
  <si>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</si>
  <si>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</si>
  <si>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</si>
  <si>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</si>
  <si>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</si>
  <si>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</si>
  <si>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</si>
  <si>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</si>
  <si>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</si>
  <si>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</si>
  <si>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</si>
  <si>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</si>
  <si>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</si>
  <si>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</si>
  <si>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</si>
  <si>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</si>
  <si>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</si>
  <si>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</si>
  <si>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</si>
  <si>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</si>
  <si>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</si>
  <si>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</si>
  <si>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</si>
  <si>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</si>
  <si>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</si>
  <si>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</si>
  <si>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</si>
  <si>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</si>
  <si>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</si>
  <si>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</si>
  <si>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</si>
  <si>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</si>
  <si>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</si>
  <si>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</si>
  <si>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</si>
  <si>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</si>
  <si>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</si>
  <si>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</si>
  <si>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</si>
  <si>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</si>
  <si>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</si>
  <si>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</si>
  <si>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</si>
  <si>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</si>
  <si>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</si>
  <si>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</si>
  <si>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</si>
  <si>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</si>
  <si>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</si>
  <si>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</si>
  <si>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</si>
  <si>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</si>
  <si>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</si>
  <si>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</si>
  <si>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</si>
  <si>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</si>
  <si>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</si>
  <si>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</si>
  <si>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</si>
  <si>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</si>
  <si>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</si>
  <si>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</si>
  <si>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</si>
  <si>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</si>
  <si>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</si>
  <si>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</si>
  <si>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</si>
  <si>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</si>
  <si>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</si>
  <si>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</si>
  <si>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</si>
  <si>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</si>
  <si>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</si>
  <si>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</si>
  <si>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</si>
  <si>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</si>
  <si>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</si>
  <si>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</si>
  <si>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</si>
  <si>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</si>
  <si>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</si>
  <si>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</si>
  <si>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</si>
  <si>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</si>
  <si>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</si>
  <si>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</si>
  <si>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</si>
  <si>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</si>
  <si>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</si>
  <si>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</si>
  <si>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</si>
  <si>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</si>
  <si>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</si>
  <si>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</si>
  <si>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</si>
  <si>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</si>
  <si>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</si>
  <si>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</si>
  <si>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</si>
  <si>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</si>
  <si>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</si>
  <si>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</si>
  <si>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</si>
  <si>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</si>
  <si>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</si>
  <si>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</si>
  <si>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</si>
  <si>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</si>
  <si>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</si>
  <si>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</si>
  <si>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</si>
  <si>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</si>
  <si>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</si>
  <si>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</si>
  <si>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</si>
  <si>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</si>
  <si>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</si>
  <si>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</si>
  <si>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</si>
  <si>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</si>
  <si>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</si>
  <si>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</si>
  <si>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</si>
  <si>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</si>
  <si>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</si>
  <si>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</si>
  <si>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</si>
  <si>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</si>
  <si>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</si>
  <si>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</si>
  <si>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</si>
  <si>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</si>
  <si>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</si>
  <si>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</si>
  <si>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</si>
  <si>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</si>
  <si>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</si>
  <si>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3131-5654334,08
3210-1791300,92</t>
  </si>
  <si>
    <t>Реконструкція спортивного майданчику по вул. Благовісній (біля житлового будинку №308) в м. Черкаси</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</si>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</sst>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4"/>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Y3" sqref="Y3:Y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687</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804</v>
      </c>
    </row>
    <row r="3" spans="1:38" ht="93" customHeight="1">
      <c r="A3" s="12"/>
      <c r="B3" s="1" t="s">
        <v>468</v>
      </c>
      <c r="C3" s="1" t="s">
        <v>28</v>
      </c>
      <c r="D3" s="322" t="s">
        <v>254</v>
      </c>
      <c r="E3" s="340" t="s">
        <v>507</v>
      </c>
      <c r="F3" s="329" t="s">
        <v>665</v>
      </c>
      <c r="G3" s="331" t="s">
        <v>803</v>
      </c>
      <c r="H3" s="327" t="s">
        <v>646</v>
      </c>
      <c r="I3" s="327" t="s">
        <v>561</v>
      </c>
      <c r="J3" s="327" t="s">
        <v>504</v>
      </c>
      <c r="K3" s="323" t="s">
        <v>18</v>
      </c>
      <c r="L3" s="323" t="s">
        <v>19</v>
      </c>
      <c r="M3" s="338" t="s">
        <v>266</v>
      </c>
      <c r="N3" s="341" t="s">
        <v>615</v>
      </c>
      <c r="O3" s="334" t="s">
        <v>616</v>
      </c>
      <c r="P3" s="335"/>
      <c r="Q3" s="335"/>
      <c r="R3" s="335"/>
      <c r="S3" s="335"/>
      <c r="T3" s="335"/>
      <c r="U3" s="335"/>
      <c r="V3" s="335"/>
      <c r="W3" s="336"/>
      <c r="X3" s="337"/>
      <c r="Y3" s="321" t="s">
        <v>819</v>
      </c>
      <c r="Z3" s="325" t="s">
        <v>617</v>
      </c>
      <c r="AA3" s="321" t="s">
        <v>618</v>
      </c>
      <c r="AB3" s="321" t="s">
        <v>619</v>
      </c>
      <c r="AC3" s="321" t="s">
        <v>620</v>
      </c>
      <c r="AD3" s="321" t="s">
        <v>628</v>
      </c>
      <c r="AE3" s="321" t="s">
        <v>621</v>
      </c>
      <c r="AF3" s="321" t="s">
        <v>622</v>
      </c>
      <c r="AG3" s="321" t="s">
        <v>623</v>
      </c>
      <c r="AH3" s="321" t="s">
        <v>624</v>
      </c>
      <c r="AI3" s="321" t="s">
        <v>625</v>
      </c>
      <c r="AJ3" s="321" t="s">
        <v>626</v>
      </c>
      <c r="AK3" s="321" t="s">
        <v>627</v>
      </c>
      <c r="AL3" s="321" t="s">
        <v>463</v>
      </c>
    </row>
    <row r="4" spans="1:38" ht="63">
      <c r="A4" s="12"/>
      <c r="B4" s="1"/>
      <c r="C4" s="33"/>
      <c r="D4" s="322"/>
      <c r="E4" s="340"/>
      <c r="F4" s="330"/>
      <c r="G4" s="332"/>
      <c r="H4" s="328"/>
      <c r="I4" s="328"/>
      <c r="J4" s="328"/>
      <c r="K4" s="324"/>
      <c r="L4" s="324"/>
      <c r="M4" s="339"/>
      <c r="N4" s="342"/>
      <c r="O4" s="34" t="s">
        <v>238</v>
      </c>
      <c r="P4" s="34" t="s">
        <v>241</v>
      </c>
      <c r="Q4" s="34" t="s">
        <v>85</v>
      </c>
      <c r="R4" s="34" t="s">
        <v>72</v>
      </c>
      <c r="S4" s="34" t="s">
        <v>795</v>
      </c>
      <c r="T4" s="34" t="s">
        <v>732</v>
      </c>
      <c r="U4" s="34"/>
      <c r="V4" s="270" t="s">
        <v>391</v>
      </c>
      <c r="W4" s="270" t="s">
        <v>744</v>
      </c>
      <c r="X4" s="34"/>
      <c r="Y4" s="321"/>
      <c r="Z4" s="326"/>
      <c r="AA4" s="321"/>
      <c r="AB4" s="321"/>
      <c r="AC4" s="321"/>
      <c r="AD4" s="321"/>
      <c r="AE4" s="321"/>
      <c r="AF4" s="321"/>
      <c r="AG4" s="321"/>
      <c r="AH4" s="321"/>
      <c r="AI4" s="321"/>
      <c r="AJ4" s="321"/>
      <c r="AK4" s="321"/>
      <c r="AL4" s="321"/>
    </row>
    <row r="5" spans="1:38" s="14" customFormat="1" ht="56.25">
      <c r="A5" s="13"/>
      <c r="B5" s="26" t="s">
        <v>306</v>
      </c>
      <c r="C5" s="8"/>
      <c r="D5" s="75"/>
      <c r="E5" s="76"/>
      <c r="F5" s="77" t="s">
        <v>470</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2641644.83</v>
      </c>
    </row>
    <row r="6" spans="1:38" s="14" customFormat="1" ht="18.75">
      <c r="A6" s="13"/>
      <c r="B6" s="26"/>
      <c r="C6" s="26"/>
      <c r="D6" s="319" t="s">
        <v>798</v>
      </c>
      <c r="E6" s="319" t="s">
        <v>506</v>
      </c>
      <c r="F6" s="308" t="s">
        <v>805</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1269850.31</v>
      </c>
    </row>
    <row r="7" spans="1:38" s="14" customFormat="1" ht="75">
      <c r="A7" s="13"/>
      <c r="B7" s="39"/>
      <c r="C7" s="39"/>
      <c r="D7" s="320"/>
      <c r="E7" s="320"/>
      <c r="F7" s="309"/>
      <c r="G7" s="88" t="s">
        <v>598</v>
      </c>
      <c r="H7" s="86"/>
      <c r="I7" s="89"/>
      <c r="J7" s="90"/>
      <c r="K7" s="86"/>
      <c r="L7" s="86"/>
      <c r="M7" s="86"/>
      <c r="N7" s="91">
        <v>3110</v>
      </c>
      <c r="O7" s="86"/>
      <c r="P7" s="86"/>
      <c r="Q7" s="46">
        <f>400000+100000</f>
        <v>500000</v>
      </c>
      <c r="R7" s="46"/>
      <c r="S7" s="247" t="s">
        <v>599</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20"/>
      <c r="E8" s="320"/>
      <c r="F8" s="309"/>
      <c r="G8" s="88" t="s">
        <v>242</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243</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244</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245</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170</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597</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512</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v>274900</v>
      </c>
    </row>
    <row r="15" spans="1:38" s="14" customFormat="1" ht="54" hidden="1">
      <c r="A15" s="13"/>
      <c r="B15" s="39"/>
      <c r="C15" s="39"/>
      <c r="D15" s="320"/>
      <c r="E15" s="320"/>
      <c r="F15" s="309"/>
      <c r="G15" s="52" t="s">
        <v>485</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272</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392</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20"/>
      <c r="E18" s="320"/>
      <c r="F18" s="309"/>
      <c r="G18" s="52" t="s">
        <v>829</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82</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393</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773</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774</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50</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252</v>
      </c>
      <c r="E24" s="319" t="s">
        <v>116</v>
      </c>
      <c r="F24" s="308" t="s">
        <v>683</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117</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751</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227</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685</v>
      </c>
      <c r="E28" s="294" t="s">
        <v>671</v>
      </c>
      <c r="F28" s="297" t="s">
        <v>686</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745</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746</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747</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806</v>
      </c>
      <c r="E32" s="319" t="s">
        <v>707</v>
      </c>
      <c r="F32" s="308" t="s">
        <v>608</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702854.18</v>
      </c>
    </row>
    <row r="33" spans="1:38" s="14" customFormat="1" ht="131.25">
      <c r="A33" s="13"/>
      <c r="B33" s="26"/>
      <c r="C33" s="27"/>
      <c r="D33" s="320"/>
      <c r="E33" s="320"/>
      <c r="F33" s="309"/>
      <c r="G33" s="95" t="s">
        <v>486</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v>702854.18</v>
      </c>
    </row>
    <row r="34" spans="1:38" s="14" customFormat="1" ht="88.5" hidden="1">
      <c r="A34" s="13"/>
      <c r="B34" s="26"/>
      <c r="C34" s="27"/>
      <c r="D34" s="320"/>
      <c r="E34" s="320"/>
      <c r="F34" s="309"/>
      <c r="G34" s="95" t="s">
        <v>573</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820</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798</v>
      </c>
      <c r="E36" s="319" t="s">
        <v>506</v>
      </c>
      <c r="F36" s="308" t="s">
        <v>805</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775</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776</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368</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52671789.04000001</v>
      </c>
    </row>
    <row r="40" spans="2:38" ht="18.75">
      <c r="B40" s="20"/>
      <c r="C40" s="9"/>
      <c r="D40" s="319" t="s">
        <v>798</v>
      </c>
      <c r="E40" s="319" t="s">
        <v>506</v>
      </c>
      <c r="F40" s="308" t="s">
        <v>805</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534</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777</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778</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779</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780</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781</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807</v>
      </c>
      <c r="E47" s="310" t="s">
        <v>688</v>
      </c>
      <c r="F47" s="306" t="s">
        <v>696</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23262434.42</v>
      </c>
    </row>
    <row r="48" spans="2:38" ht="37.5">
      <c r="B48" s="25"/>
      <c r="C48" s="25"/>
      <c r="D48" s="311"/>
      <c r="E48" s="311"/>
      <c r="F48" s="307"/>
      <c r="G48" s="108" t="s">
        <v>782</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14</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230</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216</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279</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447</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11"/>
      <c r="E54" s="311"/>
      <c r="F54" s="307"/>
      <c r="G54" s="108" t="s">
        <v>461</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339</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589</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46</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590</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213</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11"/>
      <c r="E60" s="311"/>
      <c r="F60" s="307"/>
      <c r="G60" s="108" t="s">
        <v>713</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11</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768</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f>
        <v>85571</v>
      </c>
    </row>
    <row r="63" spans="2:38" ht="56.25">
      <c r="B63" s="25"/>
      <c r="C63" s="25"/>
      <c r="D63" s="311"/>
      <c r="E63" s="311"/>
      <c r="F63" s="307"/>
      <c r="G63" s="108" t="s">
        <v>12</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row>
    <row r="64" spans="2:38" ht="112.5">
      <c r="B64" s="25"/>
      <c r="C64" s="25"/>
      <c r="D64" s="311"/>
      <c r="E64" s="311"/>
      <c r="F64" s="307"/>
      <c r="G64" s="108" t="s">
        <v>852</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51</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52</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f>
        <v>154498.56</v>
      </c>
    </row>
    <row r="67" spans="2:38" ht="37.5">
      <c r="B67" s="25"/>
      <c r="C67" s="25"/>
      <c r="D67" s="311"/>
      <c r="E67" s="311"/>
      <c r="F67" s="307"/>
      <c r="G67" s="108" t="s">
        <v>128</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404</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338</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11"/>
      <c r="E70" s="311"/>
      <c r="F70" s="307"/>
      <c r="G70" s="108" t="s">
        <v>722</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11"/>
      <c r="E71" s="311"/>
      <c r="F71" s="307"/>
      <c r="G71" s="108" t="s">
        <v>711</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712</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426</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f>
        <v>50455.18</v>
      </c>
    </row>
    <row r="74" spans="2:38" ht="37.5">
      <c r="B74" s="25"/>
      <c r="C74" s="25"/>
      <c r="D74" s="311"/>
      <c r="E74" s="311"/>
      <c r="F74" s="307"/>
      <c r="G74" s="108" t="s">
        <v>130</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427</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229</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147</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148</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343</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47</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c r="AJ80" s="42">
        <v>100000</v>
      </c>
      <c r="AK80" s="42"/>
      <c r="AL80" s="260"/>
    </row>
    <row r="81" spans="2:38" ht="75">
      <c r="B81" s="25"/>
      <c r="C81" s="25"/>
      <c r="D81" s="311"/>
      <c r="E81" s="311"/>
      <c r="F81" s="307"/>
      <c r="G81" s="108" t="s">
        <v>419</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420</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103</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11"/>
      <c r="E84" s="311"/>
      <c r="F84" s="307"/>
      <c r="G84" s="108" t="s">
        <v>176</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11"/>
      <c r="E85" s="311"/>
      <c r="F85" s="307"/>
      <c r="G85" s="108" t="s">
        <v>723</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724</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424</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425</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428</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720</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45</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721</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478</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11"/>
      <c r="E94" s="311"/>
      <c r="F94" s="307"/>
      <c r="G94" s="108" t="s">
        <v>479</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480</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481</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482</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483</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484</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862</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863</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f>
        <v>90891.1</v>
      </c>
    </row>
    <row r="102" spans="2:38" ht="56.25">
      <c r="B102" s="25"/>
      <c r="C102" s="25"/>
      <c r="D102" s="311"/>
      <c r="E102" s="311"/>
      <c r="F102" s="307"/>
      <c r="G102" s="108" t="s">
        <v>727</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295</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f>
        <v>75195.5</v>
      </c>
    </row>
    <row r="104" spans="2:38" ht="56.25">
      <c r="B104" s="25"/>
      <c r="C104" s="25"/>
      <c r="D104" s="311"/>
      <c r="E104" s="311"/>
      <c r="F104" s="307"/>
      <c r="G104" s="108" t="s">
        <v>246</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f>
        <v>114164</v>
      </c>
    </row>
    <row r="105" spans="2:38" ht="56.25">
      <c r="B105" s="25"/>
      <c r="C105" s="25"/>
      <c r="D105" s="311"/>
      <c r="E105" s="311"/>
      <c r="F105" s="307"/>
      <c r="G105" s="108" t="s">
        <v>107</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11"/>
      <c r="E106" s="311"/>
      <c r="F106" s="307"/>
      <c r="G106" s="108" t="s">
        <v>108</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109</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110</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578</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579</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36</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f>
        <v>1585</v>
      </c>
      <c r="AJ111" s="42">
        <f>200000-130000-70000+188000+98350</f>
        <v>286350</v>
      </c>
      <c r="AK111" s="42">
        <v>65</v>
      </c>
      <c r="AL111" s="260">
        <f>5805.8+338760.8+0.2+1475</f>
        <v>346041.8</v>
      </c>
    </row>
    <row r="112" spans="2:38" ht="56.25">
      <c r="B112" s="25"/>
      <c r="C112" s="25"/>
      <c r="D112" s="311"/>
      <c r="E112" s="311"/>
      <c r="F112" s="307"/>
      <c r="G112" s="108" t="s">
        <v>43</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37</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11"/>
      <c r="E114" s="311"/>
      <c r="F114" s="307"/>
      <c r="G114" s="108" t="s">
        <v>127</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38</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824</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825</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f>
        <v>88755.59999999999</v>
      </c>
    </row>
    <row r="118" spans="2:38" ht="37.5">
      <c r="B118" s="25"/>
      <c r="C118" s="25"/>
      <c r="D118" s="311"/>
      <c r="E118" s="311"/>
      <c r="F118" s="307"/>
      <c r="G118" s="108" t="s">
        <v>826</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869</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537</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217</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737</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738</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491</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247</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f>
        <v>-136900</v>
      </c>
      <c r="AJ125" s="42">
        <f>243000-243000+53300</f>
        <v>53300</v>
      </c>
      <c r="AK125" s="42">
        <f>100000-100000+83600</f>
        <v>83600</v>
      </c>
      <c r="AL125" s="260">
        <f>14400+216007.6+33600+249542+7037.94</f>
        <v>520587.54</v>
      </c>
    </row>
    <row r="126" spans="2:38" ht="36" hidden="1">
      <c r="B126" s="25"/>
      <c r="C126" s="25"/>
      <c r="D126" s="311"/>
      <c r="E126" s="311"/>
      <c r="F126" s="307"/>
      <c r="G126" s="108" t="s">
        <v>248</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290</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249</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f>
        <v>220961.31</v>
      </c>
    </row>
    <row r="129" spans="2:38" ht="56.25">
      <c r="B129" s="25"/>
      <c r="C129" s="25"/>
      <c r="D129" s="311"/>
      <c r="E129" s="311"/>
      <c r="F129" s="307"/>
      <c r="G129" s="108" t="s">
        <v>581</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0</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1</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571</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572</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121</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122</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123</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124</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126</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855</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433</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434</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11"/>
      <c r="E142" s="311"/>
      <c r="F142" s="307"/>
      <c r="G142" s="108" t="s">
        <v>48</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435</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11"/>
      <c r="E144" s="311"/>
      <c r="F144" s="307"/>
      <c r="G144" s="108" t="s">
        <v>436</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215</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437</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438</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439</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440</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11"/>
      <c r="E150" s="311"/>
      <c r="F150" s="307"/>
      <c r="G150" s="108" t="s">
        <v>7</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157</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158</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f>
        <v>194717.6</v>
      </c>
    </row>
    <row r="153" spans="2:38" ht="37.5">
      <c r="B153" s="25"/>
      <c r="C153" s="25"/>
      <c r="D153" s="311"/>
      <c r="E153" s="311"/>
      <c r="F153" s="307"/>
      <c r="G153" s="108" t="s">
        <v>159</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160</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10</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129</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446</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454</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f>
        <v>155533.68</v>
      </c>
    </row>
    <row r="159" spans="2:38" ht="56.25">
      <c r="B159" s="25"/>
      <c r="C159" s="25"/>
      <c r="D159" s="311"/>
      <c r="E159" s="311"/>
      <c r="F159" s="307"/>
      <c r="G159" s="108" t="s">
        <v>455</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184</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527</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11"/>
      <c r="E162" s="311"/>
      <c r="F162" s="307"/>
      <c r="G162" s="108" t="s">
        <v>528</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529</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530</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328</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f>
        <v>156772.14</v>
      </c>
    </row>
    <row r="166" spans="2:38" ht="37.5">
      <c r="B166" s="25"/>
      <c r="C166" s="25"/>
      <c r="D166" s="311"/>
      <c r="E166" s="311"/>
      <c r="F166" s="307"/>
      <c r="G166" s="108" t="s">
        <v>329</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330</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49</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331</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332</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f>
        <v>148630.3</v>
      </c>
    </row>
    <row r="171" spans="2:38" ht="75">
      <c r="B171" s="25"/>
      <c r="C171" s="25"/>
      <c r="D171" s="311"/>
      <c r="E171" s="311"/>
      <c r="F171" s="307"/>
      <c r="G171" s="108" t="s">
        <v>864</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865</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11"/>
      <c r="E173" s="311"/>
      <c r="F173" s="307"/>
      <c r="G173" s="108" t="s">
        <v>631</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632</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64</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462</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row>
    <row r="177" spans="2:38" ht="56.25">
      <c r="B177" s="25"/>
      <c r="C177" s="25"/>
      <c r="D177" s="311"/>
      <c r="E177" s="311"/>
      <c r="F177" s="307"/>
      <c r="G177" s="108" t="s">
        <v>149</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65</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66</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763</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764</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11"/>
      <c r="E182" s="311"/>
      <c r="F182" s="307"/>
      <c r="G182" s="108" t="s">
        <v>44</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765</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258</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389</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390</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808</v>
      </c>
      <c r="E187" s="310" t="s">
        <v>690</v>
      </c>
      <c r="F187" s="306" t="s">
        <v>689</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12019625.600000001</v>
      </c>
    </row>
    <row r="188" spans="2:38" ht="37.5">
      <c r="B188" s="20"/>
      <c r="C188" s="20"/>
      <c r="D188" s="311"/>
      <c r="E188" s="311"/>
      <c r="F188" s="307"/>
      <c r="G188" s="108" t="s">
        <v>766</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602</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210</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267</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754</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519</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514</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553</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340</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137</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61</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857</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268</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335</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336</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742</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515</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555</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180</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133</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181</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182</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183</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516</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320</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f>
        <v>485826.5</v>
      </c>
    </row>
    <row r="213" spans="2:38" ht="37.5">
      <c r="B213" s="20"/>
      <c r="C213" s="20"/>
      <c r="D213" s="311"/>
      <c r="E213" s="311"/>
      <c r="F213" s="307"/>
      <c r="G213" s="108" t="s">
        <v>354</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543</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544</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545</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832</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546</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409</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185</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311"/>
      <c r="E221" s="311"/>
      <c r="F221" s="307"/>
      <c r="G221" s="108" t="s">
        <v>532</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113</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557</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311"/>
      <c r="E224" s="311"/>
      <c r="F224" s="307"/>
      <c r="G224" s="108" t="s">
        <v>593</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c r="AJ224" s="42">
        <v>200000</v>
      </c>
      <c r="AK224" s="42">
        <v>200000</v>
      </c>
      <c r="AL224" s="50">
        <f>138996.72+172988.88+4527.58</f>
        <v>316513.18</v>
      </c>
    </row>
    <row r="225" spans="2:38" ht="56.25">
      <c r="B225" s="20"/>
      <c r="C225" s="20"/>
      <c r="D225" s="311"/>
      <c r="E225" s="311"/>
      <c r="F225" s="307"/>
      <c r="G225" s="108" t="s">
        <v>594</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595</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388</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186</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155</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603</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156</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694</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131</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872</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353</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873</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874</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574</v>
      </c>
      <c r="H238" s="50"/>
      <c r="I238" s="92"/>
      <c r="J238" s="117"/>
      <c r="K238" s="36"/>
      <c r="L238" s="36"/>
      <c r="M238" s="36"/>
      <c r="N238" s="91">
        <v>3132</v>
      </c>
      <c r="O238" s="36"/>
      <c r="P238" s="121"/>
      <c r="Q238" s="50">
        <v>82149</v>
      </c>
      <c r="R238" s="50"/>
      <c r="S238" s="50"/>
      <c r="T238" s="50" t="s">
        <v>519</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836</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558</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191</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192</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v>5000</v>
      </c>
      <c r="AJ242" s="42">
        <v>33000</v>
      </c>
      <c r="AK242" s="42"/>
      <c r="AL242" s="50">
        <f>1800+4200</f>
        <v>6000</v>
      </c>
    </row>
    <row r="243" spans="2:38" ht="75">
      <c r="B243" s="20"/>
      <c r="C243" s="20"/>
      <c r="D243" s="311"/>
      <c r="E243" s="311"/>
      <c r="F243" s="307"/>
      <c r="G243" s="108" t="s">
        <v>547</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548</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112</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833</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834</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556</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565</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858</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v>105000</v>
      </c>
      <c r="AJ250" s="42"/>
      <c r="AK250" s="42"/>
      <c r="AL250" s="50"/>
    </row>
    <row r="251" spans="2:38" ht="56.25">
      <c r="B251" s="20"/>
      <c r="C251" s="20"/>
      <c r="D251" s="311"/>
      <c r="E251" s="311"/>
      <c r="F251" s="307"/>
      <c r="G251" s="108" t="s">
        <v>566</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567</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c r="AJ252" s="42">
        <v>17000</v>
      </c>
      <c r="AK252" s="42">
        <f>8000</f>
        <v>8000</v>
      </c>
      <c r="AL252" s="50">
        <f>5162.2+144351.5+2570.5</f>
        <v>152084.2</v>
      </c>
    </row>
    <row r="253" spans="2:38" ht="56.25">
      <c r="B253" s="20"/>
      <c r="C253" s="20"/>
      <c r="D253" s="311"/>
      <c r="E253" s="311"/>
      <c r="F253" s="307"/>
      <c r="G253" s="108" t="s">
        <v>568</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569</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570</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63</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848</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849</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526</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816</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538</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539</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385</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838</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138</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139</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559</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f>
        <v>49108.7</v>
      </c>
    </row>
    <row r="268" spans="2:38" ht="37.5">
      <c r="B268" s="20"/>
      <c r="C268" s="20"/>
      <c r="D268" s="311"/>
      <c r="E268" s="311"/>
      <c r="F268" s="307"/>
      <c r="G268" s="108" t="s">
        <v>140</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214</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141</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142</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150</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151</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152</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374</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132</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375</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f>
        <v>1500</v>
      </c>
      <c r="AJ277" s="42"/>
      <c r="AK277" s="42"/>
      <c r="AL277" s="50">
        <f>4911.6</f>
        <v>4911.6</v>
      </c>
    </row>
    <row r="278" spans="2:38" ht="36" hidden="1">
      <c r="B278" s="20"/>
      <c r="C278" s="20"/>
      <c r="D278" s="311"/>
      <c r="E278" s="311"/>
      <c r="F278" s="307"/>
      <c r="G278" s="108" t="s">
        <v>376</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377</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228</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378</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f>
        <v>49000</v>
      </c>
      <c r="AJ281" s="42">
        <f>55000+190000-48600-49000-49000</f>
        <v>98400</v>
      </c>
      <c r="AK281" s="42"/>
      <c r="AL281" s="50">
        <f>48567+50079+9278</f>
        <v>107924</v>
      </c>
    </row>
    <row r="282" spans="2:38" ht="37.5">
      <c r="B282" s="20"/>
      <c r="C282" s="20"/>
      <c r="D282" s="311"/>
      <c r="E282" s="311"/>
      <c r="F282" s="307"/>
      <c r="G282" s="108" t="s">
        <v>379</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218</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560</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380</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f>
        <v>-21000</v>
      </c>
      <c r="AJ285" s="42">
        <f>200000+49000</f>
        <v>249000</v>
      </c>
      <c r="AK285" s="42">
        <v>180000</v>
      </c>
      <c r="AL285" s="50">
        <f>203964+1475+6144.6</f>
        <v>211583.6</v>
      </c>
    </row>
    <row r="286" spans="2:38" ht="56.25">
      <c r="B286" s="20"/>
      <c r="C286" s="20"/>
      <c r="D286" s="311"/>
      <c r="E286" s="311"/>
      <c r="F286" s="307"/>
      <c r="G286" s="108" t="s">
        <v>381</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143</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144</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145</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783</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784</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334</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809</v>
      </c>
      <c r="E293" s="317" t="s">
        <v>451</v>
      </c>
      <c r="F293" s="306" t="s">
        <v>794</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851</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83</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421</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104</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105</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41</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88</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787</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788</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740</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582</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92</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256</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93</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412</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411</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844</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86</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289</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758</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364</v>
      </c>
      <c r="E314" s="344" t="s">
        <v>363</v>
      </c>
      <c r="F314" s="345" t="s">
        <v>362</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792060.3200000001</v>
      </c>
    </row>
    <row r="315" spans="2:38" ht="93.75">
      <c r="B315" s="20"/>
      <c r="C315" s="20"/>
      <c r="D315" s="344"/>
      <c r="E315" s="344"/>
      <c r="F315" s="345"/>
      <c r="G315" s="94" t="s">
        <v>365</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f>
        <v>792060.3200000001</v>
      </c>
    </row>
    <row r="316" spans="2:38" ht="18.75">
      <c r="B316" s="20"/>
      <c r="C316" s="20"/>
      <c r="D316" s="344" t="s">
        <v>87</v>
      </c>
      <c r="E316" s="344" t="s">
        <v>509</v>
      </c>
      <c r="F316" s="345" t="s">
        <v>789</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790</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810</v>
      </c>
      <c r="E318" s="317" t="s">
        <v>509</v>
      </c>
      <c r="F318" s="306" t="s">
        <v>508</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791</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3</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298</v>
      </c>
      <c r="E321" s="317" t="s">
        <v>297</v>
      </c>
      <c r="F321" s="306" t="s">
        <v>608</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4</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307</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835</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291</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299</v>
      </c>
      <c r="E326" s="310" t="s">
        <v>302</v>
      </c>
      <c r="F326" s="306" t="s">
        <v>811</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470747.5</v>
      </c>
    </row>
    <row r="327" spans="2:38" ht="37.5">
      <c r="B327" s="25"/>
      <c r="C327" s="25"/>
      <c r="D327" s="311"/>
      <c r="E327" s="311"/>
      <c r="F327" s="307"/>
      <c r="G327" s="108" t="s">
        <v>292</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305</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269</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355</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647</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648</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f>
        <v>125460.7</v>
      </c>
    </row>
    <row r="333" spans="2:38" ht="18.75">
      <c r="B333" s="25"/>
      <c r="C333" s="25"/>
      <c r="D333" s="346" t="s">
        <v>649</v>
      </c>
      <c r="E333" s="344" t="s">
        <v>302</v>
      </c>
      <c r="F333" s="345" t="s">
        <v>583</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584</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585</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640</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500</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501</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96</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308</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695</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870</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511</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300</v>
      </c>
      <c r="E344" s="317" t="s">
        <v>303</v>
      </c>
      <c r="F344" s="306" t="s">
        <v>95</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32</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564</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586</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554</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587</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346</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347</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348</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349</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592</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284</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301</v>
      </c>
      <c r="E356" s="310" t="s">
        <v>451</v>
      </c>
      <c r="F356" s="306" t="s">
        <v>450</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285</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286</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287</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136</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629</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630</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797</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371</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372</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373</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177</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178</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611</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612</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601</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413</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613</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68</v>
      </c>
      <c r="H374" s="111"/>
      <c r="I374" s="123"/>
      <c r="J374" s="113"/>
      <c r="K374" s="114"/>
      <c r="L374" s="114"/>
      <c r="M374" s="114"/>
      <c r="N374" s="91">
        <v>3132</v>
      </c>
      <c r="O374" s="132"/>
      <c r="P374" s="132"/>
      <c r="Q374" s="53">
        <v>150000</v>
      </c>
      <c r="R374" s="53"/>
      <c r="S374" s="53">
        <v>40000</v>
      </c>
      <c r="T374" s="53" t="s">
        <v>519</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90</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91</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125</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704</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705</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29</v>
      </c>
      <c r="E380" s="310" t="s">
        <v>452</v>
      </c>
      <c r="F380" s="306" t="s">
        <v>209</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453</v>
      </c>
      <c r="E382" s="310" t="s">
        <v>679</v>
      </c>
      <c r="F382" s="306" t="s">
        <v>680</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1947866.6</v>
      </c>
    </row>
    <row r="383" spans="2:38" ht="56.25">
      <c r="B383" s="25"/>
      <c r="C383" s="25"/>
      <c r="D383" s="311"/>
      <c r="E383" s="311"/>
      <c r="F383" s="307"/>
      <c r="G383" s="108" t="s">
        <v>23</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304</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414</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398</v>
      </c>
      <c r="H386" s="111"/>
      <c r="I386" s="123"/>
      <c r="J386" s="113"/>
      <c r="K386" s="114"/>
      <c r="L386" s="114"/>
      <c r="M386" s="114"/>
      <c r="N386" s="91">
        <v>3110</v>
      </c>
      <c r="O386" s="132"/>
      <c r="P386" s="132"/>
      <c r="Q386" s="50"/>
      <c r="R386" s="50"/>
      <c r="S386" s="50"/>
      <c r="T386" s="50"/>
      <c r="U386" s="50"/>
      <c r="V386" s="50" t="s">
        <v>519</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415</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416</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417</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467</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605</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197</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397</v>
      </c>
      <c r="H393" s="111"/>
      <c r="I393" s="123"/>
      <c r="J393" s="113"/>
      <c r="K393" s="114"/>
      <c r="L393" s="114"/>
      <c r="M393" s="114"/>
      <c r="N393" s="91">
        <v>3132</v>
      </c>
      <c r="O393" s="132"/>
      <c r="P393" s="132"/>
      <c r="Q393" s="53">
        <v>2000000</v>
      </c>
      <c r="R393" s="53"/>
      <c r="S393" s="53"/>
      <c r="T393" s="53"/>
      <c r="U393" s="53"/>
      <c r="V393" s="53" t="s">
        <v>519</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753</v>
      </c>
      <c r="H394" s="111"/>
      <c r="I394" s="123"/>
      <c r="J394" s="113"/>
      <c r="K394" s="114"/>
      <c r="L394" s="114"/>
      <c r="M394" s="114"/>
      <c r="N394" s="91">
        <v>3132</v>
      </c>
      <c r="O394" s="132"/>
      <c r="P394" s="132"/>
      <c r="Q394" s="53"/>
      <c r="R394" s="53"/>
      <c r="S394" s="53"/>
      <c r="T394" s="53"/>
      <c r="U394" s="53"/>
      <c r="V394" s="53"/>
      <c r="W394" s="53" t="s">
        <v>519</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198</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11"/>
      <c r="E396" s="311"/>
      <c r="F396" s="307"/>
      <c r="G396" s="130" t="s">
        <v>55</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v>16500</v>
      </c>
    </row>
    <row r="397" spans="2:38" ht="37.5">
      <c r="B397" s="25"/>
      <c r="C397" s="25"/>
      <c r="D397" s="311"/>
      <c r="E397" s="311"/>
      <c r="F397" s="307"/>
      <c r="G397" s="130" t="s">
        <v>288</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f>
        <v>10337.1</v>
      </c>
    </row>
    <row r="398" spans="2:38" ht="75">
      <c r="B398" s="25"/>
      <c r="C398" s="25"/>
      <c r="D398" s="311"/>
      <c r="E398" s="311"/>
      <c r="F398" s="307"/>
      <c r="G398" s="130" t="s">
        <v>799</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f>
        <v>49228.5</v>
      </c>
    </row>
    <row r="399" spans="2:38" ht="56.25">
      <c r="B399" s="25"/>
      <c r="C399" s="25"/>
      <c r="D399" s="311"/>
      <c r="E399" s="311"/>
      <c r="F399" s="307"/>
      <c r="G399" s="130" t="s">
        <v>800</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f>
        <v>192449.5</v>
      </c>
    </row>
    <row r="400" spans="2:38" ht="18" hidden="1">
      <c r="B400" s="25"/>
      <c r="C400" s="25"/>
      <c r="D400" s="310" t="s">
        <v>678</v>
      </c>
      <c r="E400" s="310" t="s">
        <v>679</v>
      </c>
      <c r="F400" s="306" t="s">
        <v>682</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252</v>
      </c>
      <c r="E402" s="310" t="s">
        <v>253</v>
      </c>
      <c r="F402" s="306" t="s">
        <v>683</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2765087.63</v>
      </c>
    </row>
    <row r="403" spans="2:38" ht="112.5">
      <c r="B403" s="25"/>
      <c r="C403" s="25"/>
      <c r="D403" s="311"/>
      <c r="E403" s="311"/>
      <c r="F403" s="307"/>
      <c r="G403" s="108" t="s">
        <v>867</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868</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321</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843</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359</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492</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f>
        <v>156842.48</v>
      </c>
    </row>
    <row r="409" spans="2:38" ht="72" hidden="1">
      <c r="B409" s="25"/>
      <c r="C409" s="25"/>
      <c r="D409" s="311"/>
      <c r="E409" s="311"/>
      <c r="F409" s="307"/>
      <c r="G409" s="108" t="s">
        <v>801</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596</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812</v>
      </c>
      <c r="E411" s="310" t="s">
        <v>690</v>
      </c>
      <c r="F411" s="306" t="s">
        <v>684</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5207912.93</v>
      </c>
    </row>
    <row r="412" spans="2:38" ht="56.25">
      <c r="B412" s="20"/>
      <c r="C412" s="20"/>
      <c r="D412" s="311"/>
      <c r="E412" s="311"/>
      <c r="F412" s="307"/>
      <c r="G412" s="108" t="s">
        <v>211</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757</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f>
        <v>92139</v>
      </c>
    </row>
    <row r="414" spans="2:38" ht="56.25">
      <c r="B414" s="20"/>
      <c r="C414" s="20"/>
      <c r="D414" s="311"/>
      <c r="E414" s="311"/>
      <c r="F414" s="307"/>
      <c r="G414" s="108" t="s">
        <v>212</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2</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11"/>
      <c r="E416" s="311"/>
      <c r="F416" s="307"/>
      <c r="G416" s="108" t="s">
        <v>15</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16</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767</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17</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717</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823</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756</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743</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f>
        <v>148142.4</v>
      </c>
    </row>
    <row r="424" spans="2:38" ht="112.5">
      <c r="B424" s="20"/>
      <c r="C424" s="20"/>
      <c r="D424" s="311"/>
      <c r="E424" s="311"/>
      <c r="F424" s="307"/>
      <c r="G424" s="52" t="s">
        <v>769</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770</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771</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772</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813</v>
      </c>
      <c r="E427" s="310" t="s">
        <v>451</v>
      </c>
      <c r="F427" s="306" t="s">
        <v>408</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17900</v>
      </c>
    </row>
    <row r="428" spans="2:38" ht="78" customHeight="1">
      <c r="B428" s="25"/>
      <c r="C428" s="25"/>
      <c r="D428" s="311"/>
      <c r="E428" s="311"/>
      <c r="F428" s="307"/>
      <c r="G428" s="108" t="s">
        <v>164</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11"/>
      <c r="E429" s="311"/>
      <c r="F429" s="307"/>
      <c r="G429" s="108" t="s">
        <v>358</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row>
    <row r="430" spans="2:38" ht="37.5">
      <c r="B430" s="25"/>
      <c r="C430" s="25"/>
      <c r="D430" s="311"/>
      <c r="E430" s="311"/>
      <c r="F430" s="307"/>
      <c r="G430" s="108" t="s">
        <v>357</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356</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165</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265</v>
      </c>
      <c r="E434" s="317" t="s">
        <v>253</v>
      </c>
      <c r="F434" s="306" t="s">
        <v>489</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166</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167</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641</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168</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169</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642</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170</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396</v>
      </c>
      <c r="H442" s="42"/>
      <c r="I442" s="92"/>
      <c r="J442" s="140"/>
      <c r="K442" s="59"/>
      <c r="L442" s="59"/>
      <c r="M442" s="59"/>
      <c r="N442" s="91">
        <v>3210</v>
      </c>
      <c r="O442" s="140"/>
      <c r="P442" s="140"/>
      <c r="Q442" s="53"/>
      <c r="R442" s="53"/>
      <c r="S442" s="53"/>
      <c r="T442" s="53"/>
      <c r="U442" s="53"/>
      <c r="V442" s="53" t="s">
        <v>519</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360</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850</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457</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458</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643</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459</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460</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270</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839</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840</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667</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5934367.24</v>
      </c>
    </row>
    <row r="454" spans="2:38" ht="18.75">
      <c r="B454" s="25"/>
      <c r="C454" s="25"/>
      <c r="D454" s="310" t="s">
        <v>814</v>
      </c>
      <c r="E454" s="310" t="s">
        <v>697</v>
      </c>
      <c r="F454" s="306" t="s">
        <v>692</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3716470.38</v>
      </c>
    </row>
    <row r="455" spans="2:38" ht="56.25">
      <c r="B455" s="20"/>
      <c r="C455" s="20"/>
      <c r="D455" s="311"/>
      <c r="E455" s="311"/>
      <c r="F455" s="307"/>
      <c r="G455" s="146" t="s">
        <v>273</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f>
        <v>56800</v>
      </c>
    </row>
    <row r="456" spans="2:38" ht="37.5">
      <c r="B456" s="20"/>
      <c r="C456" s="20"/>
      <c r="D456" s="311"/>
      <c r="E456" s="311"/>
      <c r="F456" s="307"/>
      <c r="G456" s="146" t="s">
        <v>170</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264</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row>
    <row r="458" spans="2:38" ht="75">
      <c r="B458" s="20"/>
      <c r="C458" s="20"/>
      <c r="D458" s="311"/>
      <c r="E458" s="311"/>
      <c r="F458" s="307"/>
      <c r="G458" s="146" t="s">
        <v>101</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31</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817</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196</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220</v>
      </c>
      <c r="H462" s="62"/>
      <c r="I462" s="149"/>
      <c r="J462" s="150"/>
      <c r="K462" s="151"/>
      <c r="L462" s="151"/>
      <c r="M462" s="151"/>
      <c r="N462" s="91">
        <v>3110</v>
      </c>
      <c r="O462" s="151"/>
      <c r="P462" s="151"/>
      <c r="Q462" s="42"/>
      <c r="R462" s="42"/>
      <c r="S462" s="42"/>
      <c r="T462" s="42"/>
      <c r="U462" s="42"/>
      <c r="V462" s="42"/>
      <c r="W462" s="42" t="s">
        <v>519</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274</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219</v>
      </c>
      <c r="H464" s="62"/>
      <c r="I464" s="149"/>
      <c r="J464" s="150"/>
      <c r="K464" s="151"/>
      <c r="L464" s="151"/>
      <c r="M464" s="151"/>
      <c r="N464" s="91">
        <v>3132</v>
      </c>
      <c r="O464" s="151"/>
      <c r="P464" s="151"/>
      <c r="Q464" s="42"/>
      <c r="R464" s="42"/>
      <c r="S464" s="42"/>
      <c r="T464" s="42"/>
      <c r="U464" s="42"/>
      <c r="V464" s="42">
        <v>176757</v>
      </c>
      <c r="W464" s="42" t="s">
        <v>519</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847</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81</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223</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53</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54</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236</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207</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815</v>
      </c>
      <c r="E472" s="310" t="s">
        <v>699</v>
      </c>
      <c r="F472" s="306" t="s">
        <v>698</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170</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35</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606</v>
      </c>
      <c r="E475" s="310" t="s">
        <v>700</v>
      </c>
      <c r="F475" s="306" t="s">
        <v>94</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1444627.96</v>
      </c>
    </row>
    <row r="476" spans="2:38" ht="56.25">
      <c r="B476" s="25"/>
      <c r="C476" s="25"/>
      <c r="D476" s="311"/>
      <c r="E476" s="311"/>
      <c r="F476" s="307"/>
      <c r="G476" s="146" t="s">
        <v>273</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f>
        <v>117040.5</v>
      </c>
    </row>
    <row r="477" spans="2:38" ht="56.25">
      <c r="B477" s="25"/>
      <c r="C477" s="25"/>
      <c r="D477" s="311"/>
      <c r="E477" s="311"/>
      <c r="F477" s="307"/>
      <c r="G477" s="146" t="s">
        <v>80</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730</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170</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264</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f>
        <v>172642.62</v>
      </c>
    </row>
    <row r="481" spans="2:38" ht="103.5" customHeight="1">
      <c r="B481" s="25"/>
      <c r="C481" s="25"/>
      <c r="D481" s="311"/>
      <c r="E481" s="311"/>
      <c r="F481" s="307"/>
      <c r="G481" s="94" t="s">
        <v>714</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f>2462.4+427440.96</f>
        <v>429903.36000000004</v>
      </c>
    </row>
    <row r="482" spans="2:38" ht="75">
      <c r="B482" s="25"/>
      <c r="C482" s="25"/>
      <c r="D482" s="311"/>
      <c r="E482" s="311"/>
      <c r="F482" s="307"/>
      <c r="G482" s="94" t="s">
        <v>827</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718</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719</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703</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f>
        <v>73289</v>
      </c>
    </row>
    <row r="486" spans="2:38" ht="93.75">
      <c r="B486" s="25"/>
      <c r="C486" s="25"/>
      <c r="D486" s="311"/>
      <c r="E486" s="311"/>
      <c r="F486" s="307"/>
      <c r="G486" s="94" t="s">
        <v>726</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607</v>
      </c>
      <c r="E487" s="310" t="s">
        <v>702</v>
      </c>
      <c r="F487" s="306" t="s">
        <v>701</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442</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79</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443</v>
      </c>
      <c r="E490" s="317" t="s">
        <v>444</v>
      </c>
      <c r="F490" s="345" t="s">
        <v>445</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33</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441</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5</v>
      </c>
      <c r="E493" s="310" t="s">
        <v>697</v>
      </c>
      <c r="F493" s="306" t="s">
        <v>369</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146</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562</v>
      </c>
      <c r="E495" s="300" t="s">
        <v>671</v>
      </c>
      <c r="F495" s="303" t="s">
        <v>563</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395</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748</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749</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792</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317" t="s">
        <v>798</v>
      </c>
      <c r="E500" s="347" t="s">
        <v>506</v>
      </c>
      <c r="F500" s="306" t="s">
        <v>805</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69</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70</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846</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418</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59</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60</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62</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170</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194</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262</v>
      </c>
      <c r="E510" s="317" t="s">
        <v>693</v>
      </c>
      <c r="F510" s="306" t="s">
        <v>161</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691</v>
      </c>
      <c r="E512" s="310" t="s">
        <v>370</v>
      </c>
      <c r="F512" s="306" t="s">
        <v>260</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11"/>
      <c r="E513" s="311"/>
      <c r="F513" s="307"/>
      <c r="G513" s="146" t="s">
        <v>549</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513</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282</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13</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762</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550</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551</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552</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657</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11"/>
      <c r="E522" s="311"/>
      <c r="F522" s="307"/>
      <c r="G522" s="146" t="s">
        <v>170</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276</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277</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477</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208</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793</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21336136.39</v>
      </c>
      <c r="AJ527" s="63">
        <f t="shared" si="58"/>
        <v>9362429.43</v>
      </c>
      <c r="AK527" s="63">
        <f t="shared" si="58"/>
        <v>16453425.1</v>
      </c>
      <c r="AL527" s="63">
        <f t="shared" si="58"/>
        <v>135502079.54999998</v>
      </c>
    </row>
    <row r="528" spans="2:38" ht="18.75">
      <c r="B528" s="18"/>
      <c r="D528" s="347" t="s">
        <v>798</v>
      </c>
      <c r="E528" s="347" t="s">
        <v>506</v>
      </c>
      <c r="F528" s="306" t="s">
        <v>805</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658</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609</v>
      </c>
      <c r="E530" s="310" t="s">
        <v>673</v>
      </c>
      <c r="F530" s="306" t="s">
        <v>162</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5456882.030000001</v>
      </c>
    </row>
    <row r="531" spans="2:38" ht="54" hidden="1">
      <c r="B531" s="5"/>
      <c r="C531" s="5"/>
      <c r="D531" s="311"/>
      <c r="E531" s="311"/>
      <c r="F531" s="307"/>
      <c r="G531" s="141" t="s">
        <v>741</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190</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f>
        <v>4612820.9</v>
      </c>
    </row>
    <row r="533" spans="2:38" ht="56.25">
      <c r="B533" s="5"/>
      <c r="C533" s="5"/>
      <c r="D533" s="311"/>
      <c r="E533" s="311"/>
      <c r="F533" s="307"/>
      <c r="G533" s="141" t="s">
        <v>661</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283</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278</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490</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67</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f>
        <v>4943.46</v>
      </c>
    </row>
    <row r="538" spans="2:38" ht="93.75">
      <c r="B538" s="5"/>
      <c r="C538" s="5"/>
      <c r="D538" s="311"/>
      <c r="E538" s="311"/>
      <c r="F538" s="307"/>
      <c r="G538" s="94" t="s">
        <v>401</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399</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189</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729</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517</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518</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315</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327</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662</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499</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56</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57</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134</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27</v>
      </c>
      <c r="H551" s="62"/>
      <c r="I551" s="149"/>
      <c r="J551" s="150"/>
      <c r="K551" s="42"/>
      <c r="L551" s="42"/>
      <c r="M551" s="42"/>
      <c r="N551" s="91">
        <v>3131</v>
      </c>
      <c r="O551" s="150"/>
      <c r="P551" s="150"/>
      <c r="Q551" s="53">
        <v>60000</v>
      </c>
      <c r="R551" s="53" t="s">
        <v>519</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856</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472</v>
      </c>
      <c r="H553" s="62"/>
      <c r="I553" s="149"/>
      <c r="J553" s="150"/>
      <c r="K553" s="42"/>
      <c r="L553" s="42"/>
      <c r="M553" s="42"/>
      <c r="N553" s="91">
        <v>3131</v>
      </c>
      <c r="O553" s="150"/>
      <c r="P553" s="150"/>
      <c r="Q553" s="53">
        <v>390275</v>
      </c>
      <c r="R553" s="53" t="s">
        <v>519</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f>
        <v>338096.15</v>
      </c>
    </row>
    <row r="554" spans="2:38" ht="54" hidden="1">
      <c r="B554" s="18"/>
      <c r="C554" s="18"/>
      <c r="D554" s="311"/>
      <c r="E554" s="311"/>
      <c r="F554" s="307"/>
      <c r="G554" s="94" t="s">
        <v>135</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610</v>
      </c>
      <c r="E555" s="317" t="s">
        <v>673</v>
      </c>
      <c r="F555" s="345" t="s">
        <v>818</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3900000</v>
      </c>
      <c r="AJ555" s="56">
        <f t="shared" si="61"/>
        <v>376368</v>
      </c>
      <c r="AK555" s="56">
        <f t="shared" si="61"/>
        <v>700833.33</v>
      </c>
      <c r="AL555" s="56">
        <f t="shared" si="61"/>
        <v>1024888.9500000001</v>
      </c>
    </row>
    <row r="556" spans="2:38" ht="150">
      <c r="B556" s="18"/>
      <c r="C556" s="18"/>
      <c r="D556" s="343"/>
      <c r="E556" s="343"/>
      <c r="F556" s="345"/>
      <c r="G556" s="94" t="s">
        <v>382</v>
      </c>
      <c r="H556" s="62"/>
      <c r="I556" s="149"/>
      <c r="J556" s="150"/>
      <c r="K556" s="42"/>
      <c r="L556" s="42"/>
      <c r="M556" s="42"/>
      <c r="N556" s="262" t="s">
        <v>633</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f>
        <v>3900000</v>
      </c>
      <c r="AJ556" s="53">
        <f>2000000+365450.77+1554491.69-3606574.46+63000</f>
        <v>376368</v>
      </c>
      <c r="AK556" s="53">
        <f>500000+1000000+1000000+484549.23-1554491.69-1430057.54+45833.33+605000+50000</f>
        <v>700833.33</v>
      </c>
      <c r="AL556" s="42">
        <f>15377.02+68632.55+715754.24+209701.27+15423.87</f>
        <v>1024888.9500000001</v>
      </c>
    </row>
    <row r="557" spans="2:38" ht="18.75">
      <c r="B557" s="5"/>
      <c r="C557" s="5"/>
      <c r="D557" s="310" t="s">
        <v>252</v>
      </c>
      <c r="E557" s="310" t="s">
        <v>253</v>
      </c>
      <c r="F557" s="306" t="s">
        <v>683</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311"/>
      <c r="E558" s="311"/>
      <c r="F558" s="307"/>
      <c r="G558" s="164" t="s">
        <v>866</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225</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226</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221</v>
      </c>
      <c r="H561" s="165"/>
      <c r="I561" s="152"/>
      <c r="J561" s="166"/>
      <c r="K561" s="42"/>
      <c r="L561" s="42"/>
      <c r="M561" s="42"/>
      <c r="N561" s="91">
        <v>3142</v>
      </c>
      <c r="O561" s="166"/>
      <c r="P561" s="166"/>
      <c r="Q561" s="43"/>
      <c r="R561" s="43"/>
      <c r="S561" s="43"/>
      <c r="T561" s="43"/>
      <c r="U561" s="43"/>
      <c r="V561" s="43"/>
      <c r="W561" s="43" t="s">
        <v>519</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635</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636</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25</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11"/>
      <c r="E565" s="311"/>
      <c r="F565" s="307"/>
      <c r="G565" s="94" t="s">
        <v>708</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676</v>
      </c>
      <c r="E566" s="317" t="s">
        <v>706</v>
      </c>
      <c r="F566" s="306" t="s">
        <v>20</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709</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666</v>
      </c>
      <c r="E568" s="310" t="s">
        <v>261</v>
      </c>
      <c r="F568" s="306" t="s">
        <v>510</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1077128.3200000003</v>
      </c>
      <c r="AJ568" s="56">
        <f t="shared" si="64"/>
        <v>4103592.43</v>
      </c>
      <c r="AK568" s="56">
        <f t="shared" si="64"/>
        <v>10236339</v>
      </c>
      <c r="AL568" s="56">
        <f t="shared" si="64"/>
        <v>94688999.94999999</v>
      </c>
    </row>
    <row r="569" spans="2:38" ht="75">
      <c r="B569" s="18"/>
      <c r="C569" s="18"/>
      <c r="D569" s="311"/>
      <c r="E569" s="311"/>
      <c r="F569" s="307"/>
      <c r="G569" s="164" t="s">
        <v>710</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456</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341</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34</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293</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580</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20000+15000+147000+219532.27</f>
        <v>401532.27</v>
      </c>
    </row>
    <row r="575" spans="2:38" ht="75">
      <c r="B575" s="18"/>
      <c r="C575" s="18"/>
      <c r="D575" s="311"/>
      <c r="E575" s="311"/>
      <c r="F575" s="307"/>
      <c r="G575" s="164" t="s">
        <v>422</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728</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841</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423</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842</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77</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75</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76</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73</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f>
        <v>-1229840.25</v>
      </c>
      <c r="AJ583" s="53">
        <f>130000-130000+1000000+1.25+1535000+250000+76000</f>
        <v>2861001.25</v>
      </c>
      <c r="AK583" s="53">
        <f>3000000+1000000+248339+250000+1500000+1724000</f>
        <v>7722339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f>
        <v>38558624.28000001</v>
      </c>
    </row>
    <row r="584" spans="2:38" ht="56.25">
      <c r="B584" s="18"/>
      <c r="C584" s="18"/>
      <c r="D584" s="311"/>
      <c r="E584" s="311"/>
      <c r="F584" s="307"/>
      <c r="G584" s="164" t="s">
        <v>448</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449</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11"/>
      <c r="E586" s="311"/>
      <c r="F586" s="307"/>
      <c r="G586" s="164" t="s">
        <v>294</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8</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316</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239</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11"/>
      <c r="E590" s="311"/>
      <c r="F590" s="307"/>
      <c r="G590" s="52" t="s">
        <v>240</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9</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535</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536</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387</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265</v>
      </c>
      <c r="E595" s="317" t="s">
        <v>253</v>
      </c>
      <c r="F595" s="306" t="s">
        <v>489</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30521516.81</v>
      </c>
    </row>
    <row r="596" spans="2:38" ht="56.25">
      <c r="B596" s="5"/>
      <c r="C596" s="5"/>
      <c r="D596" s="343"/>
      <c r="E596" s="343"/>
      <c r="F596" s="307"/>
      <c r="G596" s="176" t="s">
        <v>821</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8924927.86</v>
      </c>
    </row>
    <row r="597" spans="2:38" ht="75">
      <c r="B597" s="5"/>
      <c r="C597" s="5"/>
      <c r="D597" s="343"/>
      <c r="E597" s="343"/>
      <c r="F597" s="307"/>
      <c r="G597" s="164" t="s">
        <v>199</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f>
        <v>6724194.3</v>
      </c>
    </row>
    <row r="598" spans="2:38" ht="56.25">
      <c r="B598" s="5"/>
      <c r="C598" s="5"/>
      <c r="D598" s="343"/>
      <c r="E598" s="343"/>
      <c r="F598" s="307"/>
      <c r="G598" s="164" t="s">
        <v>796</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f>
        <v>2200733.5599999996</v>
      </c>
    </row>
    <row r="599" spans="2:38" ht="34.5" hidden="1">
      <c r="B599" s="5"/>
      <c r="C599" s="5"/>
      <c r="D599" s="343"/>
      <c r="E599" s="343"/>
      <c r="F599" s="307"/>
      <c r="G599" s="176" t="s">
        <v>822</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663</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174</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664</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343"/>
      <c r="E608" s="343"/>
      <c r="F608" s="307"/>
      <c r="G608" s="94" t="s">
        <v>638</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639</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352</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576</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577</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759</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672</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111</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405</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343"/>
      <c r="E617" s="343"/>
      <c r="F617" s="307"/>
      <c r="G617" s="95" t="s">
        <v>845</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8973592.190000001</v>
      </c>
    </row>
    <row r="618" spans="2:38" ht="75">
      <c r="B618" s="5"/>
      <c r="C618" s="5"/>
      <c r="D618" s="343"/>
      <c r="E618" s="343"/>
      <c r="F618" s="307"/>
      <c r="G618" s="94" t="s">
        <v>251</v>
      </c>
      <c r="H618" s="65"/>
      <c r="I618" s="152"/>
      <c r="J618" s="65"/>
      <c r="K618" s="42"/>
      <c r="L618" s="42"/>
      <c r="M618" s="42"/>
      <c r="N618" s="91">
        <v>3210</v>
      </c>
      <c r="O618" s="65"/>
      <c r="P618" s="65"/>
      <c r="Q618" s="43">
        <v>2000000</v>
      </c>
      <c r="R618" s="43" t="s">
        <v>519</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752</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410</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f>
        <v>5571521.23</v>
      </c>
    </row>
    <row r="621" spans="2:38" ht="75">
      <c r="B621" s="5"/>
      <c r="C621" s="5"/>
      <c r="D621" s="343"/>
      <c r="E621" s="343"/>
      <c r="F621" s="307"/>
      <c r="G621" s="94" t="s">
        <v>383</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384</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859</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175</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343"/>
      <c r="E625" s="343"/>
      <c r="F625" s="307"/>
      <c r="G625" s="193" t="s">
        <v>860</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861</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853</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854</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473</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343"/>
      <c r="E630" s="343"/>
      <c r="F630" s="307"/>
      <c r="G630" s="193" t="s">
        <v>474</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475</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476</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39</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40</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402</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71</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502</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2196091.45</v>
      </c>
    </row>
    <row r="638" spans="2:38" ht="56.25">
      <c r="B638" s="5"/>
      <c r="C638" s="5"/>
      <c r="D638" s="343"/>
      <c r="E638" s="343"/>
      <c r="F638" s="307"/>
      <c r="G638" s="94" t="s">
        <v>250</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102</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333</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24</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591</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343"/>
      <c r="E643" s="343"/>
      <c r="F643" s="307"/>
      <c r="G643" s="94" t="s">
        <v>58</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173</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42</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309</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206</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310</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755</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95574.18</v>
      </c>
    </row>
    <row r="650" spans="2:38" ht="84.75" customHeight="1" hidden="1">
      <c r="B650" s="5"/>
      <c r="C650" s="5"/>
      <c r="D650" s="343"/>
      <c r="E650" s="343"/>
      <c r="F650" s="307"/>
      <c r="G650" s="94" t="s">
        <v>26</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637</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871</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403</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343"/>
      <c r="E654" s="343"/>
      <c r="F654" s="307"/>
      <c r="G654" s="94" t="s">
        <v>350</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351</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203</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204</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205</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503</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311</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170</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828</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312</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685</v>
      </c>
      <c r="E664" s="312" t="s">
        <v>671</v>
      </c>
      <c r="F664" s="313" t="s">
        <v>686</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222</v>
      </c>
      <c r="H665" s="168"/>
      <c r="I665" s="168"/>
      <c r="J665" s="170"/>
      <c r="K665" s="43"/>
      <c r="L665" s="42"/>
      <c r="M665" s="42"/>
      <c r="N665" s="91">
        <v>3220</v>
      </c>
      <c r="O665" s="170"/>
      <c r="P665" s="170"/>
      <c r="Q665" s="170"/>
      <c r="R665" s="170"/>
      <c r="S665" s="170"/>
      <c r="T665" s="170"/>
      <c r="U665" s="170"/>
      <c r="V665" s="277">
        <v>165000</v>
      </c>
      <c r="W665" s="277" t="s">
        <v>519</v>
      </c>
      <c r="X665" s="278"/>
      <c r="Y665" s="43">
        <v>165000</v>
      </c>
      <c r="Z665" s="42"/>
      <c r="AA665" s="42"/>
      <c r="AB665" s="42"/>
      <c r="AC665" s="42"/>
      <c r="AD665" s="42"/>
      <c r="AE665" s="42"/>
      <c r="AF665" s="42"/>
      <c r="AG665" s="42"/>
      <c r="AH665" s="42">
        <v>165000</v>
      </c>
      <c r="AI665" s="42"/>
      <c r="AJ665" s="42"/>
      <c r="AK665" s="42"/>
      <c r="AL665" s="42">
        <v>165000</v>
      </c>
    </row>
    <row r="666" spans="1:38" s="257" customFormat="1" ht="17.25">
      <c r="A666" s="7"/>
      <c r="B666" s="5"/>
      <c r="C666" s="19"/>
      <c r="D666" s="312" t="s">
        <v>562</v>
      </c>
      <c r="E666" s="312" t="s">
        <v>671</v>
      </c>
      <c r="F666" s="313" t="s">
        <v>563</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08">
      <c r="B667" s="5"/>
      <c r="C667" s="19"/>
      <c r="D667" s="312"/>
      <c r="E667" s="312"/>
      <c r="F667" s="313"/>
      <c r="G667" s="94" t="s">
        <v>400</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668</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70226000.85000001</v>
      </c>
    </row>
    <row r="669" spans="2:38" ht="18">
      <c r="B669" s="18"/>
      <c r="D669" s="317" t="s">
        <v>798</v>
      </c>
      <c r="E669" s="347" t="s">
        <v>506</v>
      </c>
      <c r="F669" s="306" t="s">
        <v>805</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6">
      <c r="B670" s="18"/>
      <c r="D670" s="343"/>
      <c r="E670" s="349"/>
      <c r="F670" s="307"/>
      <c r="G670" s="195" t="s">
        <v>313</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54">
      <c r="B671" s="18"/>
      <c r="D671" s="343"/>
      <c r="E671" s="349"/>
      <c r="F671" s="307"/>
      <c r="G671" s="94" t="s">
        <v>314</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36">
      <c r="B672" s="18"/>
      <c r="D672" s="318"/>
      <c r="E672" s="348"/>
      <c r="F672" s="305"/>
      <c r="G672" s="94" t="s">
        <v>674</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807</v>
      </c>
      <c r="E673" s="310" t="s">
        <v>688</v>
      </c>
      <c r="F673" s="306" t="s">
        <v>696</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
      <c r="B679" s="5"/>
      <c r="C679" s="5"/>
      <c r="D679" s="310" t="s">
        <v>808</v>
      </c>
      <c r="E679" s="310" t="s">
        <v>690</v>
      </c>
      <c r="F679" s="306" t="s">
        <v>689</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54">
      <c r="B680" s="5"/>
      <c r="C680" s="5"/>
      <c r="D680" s="311"/>
      <c r="E680" s="311"/>
      <c r="F680" s="307"/>
      <c r="G680" s="108" t="s">
        <v>118</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36">
      <c r="B681" s="5"/>
      <c r="C681" s="5"/>
      <c r="D681" s="311"/>
      <c r="E681" s="311"/>
      <c r="F681" s="307"/>
      <c r="G681" s="94" t="s">
        <v>119</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120</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98</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809</v>
      </c>
      <c r="E684" s="315" t="s">
        <v>451</v>
      </c>
      <c r="F684" s="289" t="s">
        <v>794</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600</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610</v>
      </c>
      <c r="E686" s="317" t="s">
        <v>673</v>
      </c>
      <c r="F686" s="306" t="s">
        <v>818</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6</v>
      </c>
      <c r="E688" s="310" t="s">
        <v>163</v>
      </c>
      <c r="F688" s="306" t="s">
        <v>675</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677</v>
      </c>
      <c r="E693" s="310" t="s">
        <v>679</v>
      </c>
      <c r="F693" s="306" t="s">
        <v>681</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252</v>
      </c>
      <c r="E697" s="310" t="s">
        <v>253</v>
      </c>
      <c r="F697" s="306" t="s">
        <v>683</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771074.77</v>
      </c>
    </row>
    <row r="698" spans="2:38" ht="97.5" customHeight="1">
      <c r="B698" s="18"/>
      <c r="C698" s="18"/>
      <c r="D698" s="311"/>
      <c r="E698" s="311"/>
      <c r="F698" s="307"/>
      <c r="G698" s="141" t="s">
        <v>99</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100</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634</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106</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115</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78</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430</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431</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432</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280</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11"/>
      <c r="E708" s="311"/>
      <c r="F708" s="307"/>
      <c r="G708" s="141" t="s">
        <v>281</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659</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660</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187</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row>
    <row r="712" spans="1:38" s="40" customFormat="1" ht="72">
      <c r="A712" s="41"/>
      <c r="B712" s="18"/>
      <c r="C712" s="18"/>
      <c r="D712" s="311"/>
      <c r="E712" s="311"/>
      <c r="F712" s="307"/>
      <c r="G712" s="108" t="s">
        <v>188</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540</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541</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588</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542</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812</v>
      </c>
      <c r="E718" s="310" t="s">
        <v>690</v>
      </c>
      <c r="F718" s="306" t="s">
        <v>684</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494</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493</v>
      </c>
      <c r="H720" s="207"/>
      <c r="I720" s="123"/>
      <c r="J720" s="208"/>
      <c r="K720" s="128"/>
      <c r="L720" s="128"/>
      <c r="M720" s="128"/>
      <c r="N720" s="91">
        <v>3210</v>
      </c>
      <c r="O720" s="209"/>
      <c r="P720" s="209"/>
      <c r="Q720" s="53">
        <v>200000</v>
      </c>
      <c r="R720" s="53" t="s">
        <v>519</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495</v>
      </c>
      <c r="E721" s="317" t="s">
        <v>496</v>
      </c>
      <c r="F721" s="306" t="s">
        <v>497</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2"/>
      <c r="E722" s="318"/>
      <c r="F722" s="305"/>
      <c r="G722" s="94" t="s">
        <v>498</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310" t="s">
        <v>666</v>
      </c>
      <c r="E723" s="310" t="s">
        <v>261</v>
      </c>
      <c r="F723" s="306" t="s">
        <v>510</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63548672.540000014</v>
      </c>
    </row>
    <row r="724" spans="2:38" ht="95.25" customHeight="1">
      <c r="B724" s="18"/>
      <c r="C724" s="18"/>
      <c r="D724" s="311"/>
      <c r="E724" s="311"/>
      <c r="F724" s="307"/>
      <c r="G724" s="94" t="s">
        <v>464</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275</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259</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323</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876</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877</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154</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652</v>
      </c>
      <c r="H731" s="211"/>
      <c r="I731" s="92"/>
      <c r="J731" s="206"/>
      <c r="K731" s="53"/>
      <c r="L731" s="53"/>
      <c r="M731" s="42"/>
      <c r="N731" s="91">
        <v>3132</v>
      </c>
      <c r="O731" s="53"/>
      <c r="P731" s="206"/>
      <c r="Q731" s="42">
        <v>850000</v>
      </c>
      <c r="R731" s="42"/>
      <c r="S731" s="253" t="s">
        <v>653</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654</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785</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786</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523</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342</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179</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524</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525</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802</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831</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74</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750</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233</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234</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84</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v>105000</v>
      </c>
    </row>
    <row r="747" spans="2:38" ht="36">
      <c r="B747" s="18"/>
      <c r="C747" s="18"/>
      <c r="D747" s="311"/>
      <c r="E747" s="311"/>
      <c r="F747" s="307"/>
      <c r="G747" s="146" t="s">
        <v>324</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325</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311"/>
      <c r="E749" s="311"/>
      <c r="F749" s="307"/>
      <c r="G749" s="146" t="s">
        <v>326</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114</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520</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235</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f>
        <v>3456232</v>
      </c>
    </row>
    <row r="753" spans="2:38" ht="54">
      <c r="B753" s="18"/>
      <c r="C753" s="18"/>
      <c r="D753" s="311"/>
      <c r="E753" s="311"/>
      <c r="F753" s="307"/>
      <c r="G753" s="94" t="s">
        <v>521</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11"/>
      <c r="E754" s="311"/>
      <c r="F754" s="307"/>
      <c r="G754" s="94" t="s">
        <v>345</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319</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465</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11"/>
      <c r="E757" s="311"/>
      <c r="F757" s="307"/>
      <c r="G757" s="94" t="s">
        <v>522</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89</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366</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367</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466</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394</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f>
        <v>16911566.310000002</v>
      </c>
    </row>
    <row r="763" spans="2:38" ht="60" customHeight="1">
      <c r="B763" s="18"/>
      <c r="C763" s="18"/>
      <c r="D763" s="311"/>
      <c r="E763" s="311"/>
      <c r="F763" s="307"/>
      <c r="G763" s="94" t="s">
        <v>224</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195</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837</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614</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739</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469</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650</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row>
    <row r="770" spans="2:38" ht="72">
      <c r="B770" s="18"/>
      <c r="C770" s="18"/>
      <c r="D770" s="127"/>
      <c r="E770" s="127"/>
      <c r="F770" s="116"/>
      <c r="G770" s="94" t="s">
        <v>651</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f>
        <v>575193.63</v>
      </c>
    </row>
    <row r="771" spans="2:38" ht="72">
      <c r="B771" s="18"/>
      <c r="C771" s="18"/>
      <c r="D771" s="127"/>
      <c r="E771" s="127"/>
      <c r="F771" s="116"/>
      <c r="G771" s="94" t="s">
        <v>97</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237</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322</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f>
        <v>444001.5</v>
      </c>
    </row>
    <row r="774" spans="2:38" ht="54">
      <c r="B774" s="18"/>
      <c r="C774" s="18"/>
      <c r="D774" s="127"/>
      <c r="E774" s="127"/>
      <c r="F774" s="116"/>
      <c r="G774" s="94" t="s">
        <v>604</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575</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406</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407</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562</v>
      </c>
      <c r="E778" s="315" t="s">
        <v>671</v>
      </c>
      <c r="F778" s="289" t="s">
        <v>563</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830</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806</v>
      </c>
      <c r="E780" s="346" t="s">
        <v>707</v>
      </c>
      <c r="F780" s="345" t="s">
        <v>608</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346"/>
      <c r="E781" s="346"/>
      <c r="F781" s="345"/>
      <c r="G781" s="94" t="s">
        <v>429</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346"/>
      <c r="E782" s="346"/>
      <c r="F782" s="345"/>
      <c r="G782" s="94" t="s">
        <v>875</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153</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202</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531</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317</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337</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201</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487</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655</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231</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488</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733</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361</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734</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735</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736</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731</v>
      </c>
      <c r="H798" s="62"/>
      <c r="I798" s="149"/>
      <c r="J798" s="150"/>
      <c r="K798" s="42"/>
      <c r="L798" s="42"/>
      <c r="M798" s="42"/>
      <c r="N798" s="91">
        <v>3110</v>
      </c>
      <c r="O798" s="150"/>
      <c r="P798" s="150"/>
      <c r="Q798" s="53">
        <v>90000</v>
      </c>
      <c r="R798" s="53"/>
      <c r="S798" s="255" t="s">
        <v>30</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644</v>
      </c>
      <c r="D799" s="102"/>
      <c r="E799" s="103"/>
      <c r="F799" s="77" t="s">
        <v>669</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317" t="s">
        <v>798</v>
      </c>
      <c r="E800" s="347" t="s">
        <v>506</v>
      </c>
      <c r="F800" s="306" t="s">
        <v>805</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533</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271</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22</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656</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495</v>
      </c>
      <c r="E805" s="317" t="s">
        <v>496</v>
      </c>
      <c r="F805" s="306" t="s">
        <v>497</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386</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193</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265</v>
      </c>
      <c r="E808" s="317" t="s">
        <v>253</v>
      </c>
      <c r="F808" s="306" t="s">
        <v>716</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232</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505</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806</v>
      </c>
      <c r="E811" s="346" t="s">
        <v>707</v>
      </c>
      <c r="F811" s="345" t="s">
        <v>608</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346"/>
      <c r="E812" s="346"/>
      <c r="F812" s="345"/>
      <c r="G812" s="88" t="s">
        <v>715</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296</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346"/>
      <c r="E814" s="346"/>
      <c r="F814" s="345"/>
      <c r="G814" s="210" t="s">
        <v>760</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194</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761</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346"/>
      <c r="E817" s="346"/>
      <c r="F817" s="345"/>
      <c r="G817" s="210" t="s">
        <v>200</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725</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255</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645</v>
      </c>
      <c r="C820" s="5"/>
      <c r="D820" s="346"/>
      <c r="E820" s="346"/>
      <c r="F820" s="345"/>
      <c r="G820" s="95" t="s">
        <v>257</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670</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798</v>
      </c>
      <c r="E822" s="344" t="s">
        <v>506</v>
      </c>
      <c r="F822" s="345" t="s">
        <v>805</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344</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806</v>
      </c>
      <c r="E824" s="344" t="s">
        <v>707</v>
      </c>
      <c r="F824" s="345" t="s">
        <v>608</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471</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172</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263</v>
      </c>
      <c r="E827" s="317" t="s">
        <v>671</v>
      </c>
      <c r="F827" s="306" t="s">
        <v>171</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685</v>
      </c>
      <c r="E829" s="317" t="s">
        <v>671</v>
      </c>
      <c r="F829" s="306" t="s">
        <v>686</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318</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562</v>
      </c>
      <c r="E831" s="317" t="s">
        <v>671</v>
      </c>
      <c r="F831" s="306" t="s">
        <v>563</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21</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60100609.769999996</v>
      </c>
      <c r="AJ833" s="48">
        <f t="shared" si="103"/>
        <v>33634422.18</v>
      </c>
      <c r="AK833" s="48">
        <f t="shared" si="103"/>
        <v>30600217.79</v>
      </c>
      <c r="AL833" s="48">
        <f t="shared" si="103"/>
        <v>271285079.15999997</v>
      </c>
    </row>
    <row r="834" spans="25:32" ht="21">
      <c r="Y834" s="261"/>
      <c r="AF834"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2016-10-20T11:32:56Z</dcterms:modified>
  <cp:category/>
  <cp:version/>
  <cp:contentType/>
  <cp:contentStatus/>
</cp:coreProperties>
</file>